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3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mstergia_cmhc-schl_gc_ca/Documents/My P Drive/2020/CECRA Responses/"/>
    </mc:Choice>
  </mc:AlternateContent>
  <xr:revisionPtr revIDLastSave="0" documentId="11_041F308CC786DB3FAE2553A7C56416C1E5BCF12C" xr6:coauthVersionLast="45" xr6:coauthVersionMax="45" xr10:uidLastSave="{00000000-0000-0000-0000-000000000000}"/>
  <bookViews>
    <workbookView xWindow="0" yWindow="0" windowWidth="20490" windowHeight="8910" xr2:uid="{00000000-000D-0000-FFFF-FFFF00000000}"/>
  </bookViews>
  <sheets>
    <sheet name="Sample Rent Roll" sheetId="1" r:id="rId1"/>
  </sheet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'Sample Rent Roll'!#REF!</definedName>
    <definedName name="_18_unit_multifamily_construction_plus_commercial_unit_located_____________________________________________________________at_625_S._10th_Street__Las_Vegas__NV_89101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C18" i="1"/>
  <c r="D7" i="1" s="1"/>
  <c r="K17" i="1"/>
  <c r="H17" i="1"/>
  <c r="G17" i="1" s="1"/>
  <c r="K16" i="1"/>
  <c r="H16" i="1"/>
  <c r="G16" i="1" s="1"/>
  <c r="K15" i="1"/>
  <c r="H15" i="1"/>
  <c r="G15" i="1" s="1"/>
  <c r="K14" i="1"/>
  <c r="H14" i="1"/>
  <c r="G14" i="1" s="1"/>
  <c r="K13" i="1"/>
  <c r="H13" i="1"/>
  <c r="G13" i="1" s="1"/>
  <c r="K12" i="1"/>
  <c r="H12" i="1"/>
  <c r="G12" i="1" s="1"/>
  <c r="K11" i="1"/>
  <c r="H11" i="1"/>
  <c r="G11" i="1" s="1"/>
  <c r="K10" i="1"/>
  <c r="H10" i="1"/>
  <c r="G10" i="1" s="1"/>
  <c r="K9" i="1"/>
  <c r="H9" i="1"/>
  <c r="G9" i="1" s="1"/>
  <c r="K8" i="1"/>
  <c r="H8" i="1"/>
  <c r="G8" i="1" s="1"/>
  <c r="K7" i="1"/>
  <c r="H7" i="1"/>
  <c r="G7" i="1" s="1"/>
  <c r="K6" i="1"/>
  <c r="H6" i="1"/>
  <c r="G6" i="1" s="1"/>
  <c r="K5" i="1"/>
  <c r="H5" i="1"/>
  <c r="G5" i="1" s="1"/>
  <c r="K4" i="1"/>
  <c r="H4" i="1"/>
  <c r="G4" i="1" s="1"/>
  <c r="K3" i="1"/>
  <c r="H3" i="1"/>
  <c r="G3" i="1" s="1"/>
  <c r="G18" i="1" l="1"/>
  <c r="K18" i="1"/>
  <c r="D14" i="1"/>
  <c r="D10" i="1"/>
  <c r="D6" i="1"/>
  <c r="D16" i="1"/>
  <c r="D12" i="1"/>
  <c r="D8" i="1"/>
  <c r="D4" i="1"/>
  <c r="H18" i="1"/>
  <c r="D17" i="1"/>
  <c r="D13" i="1"/>
  <c r="D9" i="1"/>
  <c r="D5" i="1"/>
  <c r="D3" i="1"/>
  <c r="D15" i="1"/>
  <c r="D11" i="1"/>
  <c r="D18" i="1" l="1"/>
</calcChain>
</file>

<file path=xl/sharedStrings.xml><?xml version="1.0" encoding="utf-8"?>
<sst xmlns="http://schemas.openxmlformats.org/spreadsheetml/2006/main" count="31" uniqueCount="18">
  <si>
    <t>Example Rent Roll</t>
  </si>
  <si>
    <t>Tenant</t>
  </si>
  <si>
    <t>Unit Number</t>
  </si>
  <si>
    <t>Approx sq. ft/Unit</t>
  </si>
  <si>
    <t>sq ft %</t>
  </si>
  <si>
    <t>Number of Units</t>
  </si>
  <si>
    <t>Annual Rent*/
sq ft</t>
  </si>
  <si>
    <t>Monthly Rent/Unit</t>
  </si>
  <si>
    <t>Annual Rent/Unit</t>
  </si>
  <si>
    <t>Current Lease Terms</t>
  </si>
  <si>
    <t>Lease Experation</t>
  </si>
  <si>
    <t>Monthly CAM*</t>
  </si>
  <si>
    <t>CAM/sq ft</t>
  </si>
  <si>
    <t>Name of Tenant</t>
  </si>
  <si>
    <t>VACANT</t>
  </si>
  <si>
    <t>Total</t>
  </si>
  <si>
    <t>*CAM=Common Area Maintenance</t>
  </si>
  <si>
    <t xml:space="preserve">*Rent = Gross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</si>
</sst>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>
    <font>
      <sz val="12"/>
      <color rgb="FF000000"/>
      <name val="Calibri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/>
    <xf numFmtId="0" fontId="4" fillId="0" borderId="1" xfId="0" applyFont="1" applyFill="1" applyBorder="1"/>
    <xf numFmtId="9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4" fontId="4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3" formatCode="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name val="Calibri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vertAlign val="baseline"/>
        <name val="Calibri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18" totalsRowCount="1" headerRowDxfId="26" dataDxfId="25" totalsRowDxfId="24">
  <autoFilter ref="A2:L17" xr:uid="{00000000-0009-0000-0100-000001000000}"/>
  <tableColumns count="12">
    <tableColumn id="1" xr3:uid="{00000000-0010-0000-0000-000001000000}" name="Tenant" totalsRowLabel="Total" dataDxfId="22" totalsRowDxfId="23"/>
    <tableColumn id="2" xr3:uid="{00000000-0010-0000-0000-000002000000}" name="Unit Number" dataDxfId="20" totalsRowDxfId="21"/>
    <tableColumn id="3" xr3:uid="{00000000-0010-0000-0000-000003000000}" name="Approx sq. ft/Unit" totalsRowFunction="sum" dataDxfId="18" totalsRowDxfId="19"/>
    <tableColumn id="5" xr3:uid="{00000000-0010-0000-0000-000005000000}" name="sq ft %" totalsRowFunction="sum" dataDxfId="16" totalsRowDxfId="17">
      <calculatedColumnFormula>C3/Table1[[#Totals],[Approx sq. ft/Unit]]</calculatedColumnFormula>
    </tableColumn>
    <tableColumn id="6" xr3:uid="{00000000-0010-0000-0000-000006000000}" name="Number of Units" totalsRowFunction="sum" dataDxfId="14" totalsRowDxfId="15"/>
    <tableColumn id="7" xr3:uid="{00000000-0010-0000-0000-000007000000}" name="Annual Rent*/_x000a_sq ft" dataDxfId="12" totalsRowDxfId="13"/>
    <tableColumn id="8" xr3:uid="{00000000-0010-0000-0000-000008000000}" name="Monthly Rent/Unit" totalsRowFunction="sum" dataDxfId="10" totalsRowDxfId="11">
      <calculatedColumnFormula>H3/12</calculatedColumnFormula>
    </tableColumn>
    <tableColumn id="9" xr3:uid="{00000000-0010-0000-0000-000009000000}" name="Annual Rent/Unit" totalsRowFunction="sum" dataDxfId="8" totalsRowDxfId="9">
      <calculatedColumnFormula>F3*C3</calculatedColumnFormula>
    </tableColumn>
    <tableColumn id="10" xr3:uid="{00000000-0010-0000-0000-00000A000000}" name="Current Lease Terms" dataDxfId="6" totalsRowDxfId="7"/>
    <tableColumn id="11" xr3:uid="{00000000-0010-0000-0000-00000B000000}" name="Lease Experation" dataDxfId="4" totalsRowDxfId="5"/>
    <tableColumn id="12" xr3:uid="{00000000-0010-0000-0000-00000C000000}" name="Monthly CAM*" totalsRowFunction="sum" dataDxfId="2" totalsRowDxfId="3">
      <calculatedColumnFormula>(L3*C3)/12</calculatedColumnFormula>
    </tableColumn>
    <tableColumn id="13" xr3:uid="{00000000-0010-0000-0000-00000D000000}" name="CAM/sq ft" dataDxfId="0" totalsRowDxfId="1"/>
  </tableColumns>
  <tableStyleInfo name="TableStyleLight12" showFirstColumn="0" showLastColumn="0" showRowStripes="1" showColumnStripes="1"/>
</table>
</file>

<file path=xl/theme/theme1.xml><?xml version="1.0" encoding="utf-8"?>
<a:theme xmlns:a="http://schemas.openxmlformats.org/drawingml/2006/main" name="CMHC">
  <a:themeElements>
    <a:clrScheme name="Corporate Colours">
      <a:dk1>
        <a:srgbClr val="000000"/>
      </a:dk1>
      <a:lt1>
        <a:srgbClr val="FFFFFF"/>
      </a:lt1>
      <a:dk2>
        <a:srgbClr val="6A8A7F"/>
      </a:dk2>
      <a:lt2>
        <a:srgbClr val="D52B1E"/>
      </a:lt2>
      <a:accent1>
        <a:srgbClr val="766A62"/>
      </a:accent1>
      <a:accent2>
        <a:srgbClr val="004165"/>
      </a:accent2>
      <a:accent3>
        <a:srgbClr val="0066A1"/>
      </a:accent3>
      <a:accent4>
        <a:srgbClr val="B4A76C"/>
      </a:accent4>
      <a:accent5>
        <a:srgbClr val="427730"/>
      </a:accent5>
      <a:accent6>
        <a:srgbClr val="A25022"/>
      </a:accent6>
      <a:hlink>
        <a:srgbClr val="0066A1"/>
      </a:hlink>
      <a:folHlink>
        <a:srgbClr val="004165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heme1" id="{B50810F4-E2DC-41FF-B492-D0E72291A337}" vid="{50878529-0554-43CD-8D94-2EC593AFD62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showGridLines="0" tabSelected="1" workbookViewId="0"/>
  </sheetViews>
  <sheetFormatPr defaultColWidth="11.25" defaultRowHeight="15" customHeight="1"/>
  <cols>
    <col min="1" max="1" width="19.125" style="4" customWidth="1"/>
    <col min="2" max="5" width="10.125" style="4" customWidth="1"/>
    <col min="6" max="7" width="15.375" style="4" customWidth="1"/>
    <col min="8" max="8" width="16.25" style="4" customWidth="1"/>
    <col min="9" max="9" width="19.5" style="4" customWidth="1"/>
    <col min="10" max="10" width="16.625" style="4" customWidth="1"/>
    <col min="11" max="11" width="13.75" style="4" customWidth="1"/>
    <col min="12" max="12" width="9.875" style="4" customWidth="1"/>
    <col min="13" max="24" width="8.75" style="4" customWidth="1"/>
    <col min="25" max="16384" width="11.25" style="4"/>
  </cols>
  <sheetData>
    <row r="1" spans="1:24" ht="31.5" customHeight="1">
      <c r="A1" s="28" t="s">
        <v>0</v>
      </c>
    </row>
    <row r="2" spans="1:24" s="14" customFormat="1" ht="34.5" customHeight="1">
      <c r="A2" s="13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2.75" customHeight="1">
      <c r="A3" s="8" t="s">
        <v>13</v>
      </c>
      <c r="B3" s="16">
        <v>1</v>
      </c>
      <c r="C3" s="17">
        <v>10000</v>
      </c>
      <c r="D3" s="18">
        <f>C3/Table1[[#Totals],[Approx sq. ft/Unit]]</f>
        <v>6.6666666666666666E-2</v>
      </c>
      <c r="E3" s="8">
        <v>1</v>
      </c>
      <c r="F3" s="19">
        <v>10</v>
      </c>
      <c r="G3" s="20">
        <f t="shared" ref="G3:G17" si="0">H3/12</f>
        <v>8333.3333333333339</v>
      </c>
      <c r="H3" s="19">
        <f>F3*C3</f>
        <v>100000</v>
      </c>
      <c r="I3" s="8"/>
      <c r="J3" s="8"/>
      <c r="K3" s="19">
        <f>(L3*C3)/12</f>
        <v>3333.3333333333335</v>
      </c>
      <c r="L3" s="19">
        <v>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8" t="s">
        <v>14</v>
      </c>
      <c r="B4" s="16">
        <v>2</v>
      </c>
      <c r="C4" s="17">
        <v>10000</v>
      </c>
      <c r="D4" s="18">
        <f>C4/Table1[[#Totals],[Approx sq. ft/Unit]]</f>
        <v>6.6666666666666666E-2</v>
      </c>
      <c r="E4" s="8">
        <v>1</v>
      </c>
      <c r="F4" s="19">
        <v>0</v>
      </c>
      <c r="G4" s="20">
        <f t="shared" si="0"/>
        <v>0</v>
      </c>
      <c r="H4" s="19">
        <f>F4*C4</f>
        <v>0</v>
      </c>
      <c r="I4" s="8"/>
      <c r="J4" s="8"/>
      <c r="K4" s="19">
        <f>(L4*C4)/12</f>
        <v>0</v>
      </c>
      <c r="L4" s="19"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>
      <c r="A5" s="8" t="s">
        <v>14</v>
      </c>
      <c r="B5" s="16">
        <v>3</v>
      </c>
      <c r="C5" s="17">
        <v>10000</v>
      </c>
      <c r="D5" s="18">
        <f>C5/Table1[[#Totals],[Approx sq. ft/Unit]]</f>
        <v>6.6666666666666666E-2</v>
      </c>
      <c r="E5" s="8">
        <v>1</v>
      </c>
      <c r="F5" s="19">
        <v>0</v>
      </c>
      <c r="G5" s="20">
        <f t="shared" si="0"/>
        <v>0</v>
      </c>
      <c r="H5" s="19">
        <f>F5*C5</f>
        <v>0</v>
      </c>
      <c r="I5" s="8"/>
      <c r="J5" s="8"/>
      <c r="K5" s="19">
        <f>(L5*C5)/12</f>
        <v>0</v>
      </c>
      <c r="L5" s="19"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>
      <c r="A6" s="8" t="s">
        <v>13</v>
      </c>
      <c r="B6" s="16">
        <v>4</v>
      </c>
      <c r="C6" s="17">
        <v>10000</v>
      </c>
      <c r="D6" s="18">
        <f>C6/Table1[[#Totals],[Approx sq. ft/Unit]]</f>
        <v>6.6666666666666666E-2</v>
      </c>
      <c r="E6" s="8">
        <v>1</v>
      </c>
      <c r="F6" s="19">
        <v>10</v>
      </c>
      <c r="G6" s="20">
        <f t="shared" si="0"/>
        <v>8333.3333333333339</v>
      </c>
      <c r="H6" s="19">
        <f>F6*C6</f>
        <v>100000</v>
      </c>
      <c r="I6" s="8"/>
      <c r="J6" s="8"/>
      <c r="K6" s="19">
        <f>(L6*C6)/12</f>
        <v>3333.3333333333335</v>
      </c>
      <c r="L6" s="19">
        <v>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8" t="s">
        <v>13</v>
      </c>
      <c r="B7" s="16">
        <v>5</v>
      </c>
      <c r="C7" s="17">
        <v>10000</v>
      </c>
      <c r="D7" s="18">
        <f>C7/Table1[[#Totals],[Approx sq. ft/Unit]]</f>
        <v>6.6666666666666666E-2</v>
      </c>
      <c r="E7" s="8">
        <v>1</v>
      </c>
      <c r="F7" s="19">
        <v>10</v>
      </c>
      <c r="G7" s="20">
        <f t="shared" si="0"/>
        <v>8333.3333333333339</v>
      </c>
      <c r="H7" s="19">
        <f>F7*C7</f>
        <v>100000</v>
      </c>
      <c r="I7" s="21">
        <v>40954</v>
      </c>
      <c r="J7" s="21">
        <v>44562</v>
      </c>
      <c r="K7" s="19">
        <f>(L7*C7)/12</f>
        <v>3333.3333333333335</v>
      </c>
      <c r="L7" s="19">
        <v>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>
      <c r="A8" s="8" t="s">
        <v>13</v>
      </c>
      <c r="B8" s="16">
        <v>6</v>
      </c>
      <c r="C8" s="17">
        <v>10000</v>
      </c>
      <c r="D8" s="18">
        <f>C8/Table1[[#Totals],[Approx sq. ft/Unit]]</f>
        <v>6.6666666666666666E-2</v>
      </c>
      <c r="E8" s="8">
        <v>1</v>
      </c>
      <c r="F8" s="19">
        <v>10</v>
      </c>
      <c r="G8" s="20">
        <f t="shared" si="0"/>
        <v>8333.3333333333339</v>
      </c>
      <c r="H8" s="19">
        <f>F8*C8</f>
        <v>100000</v>
      </c>
      <c r="I8" s="21">
        <v>42156</v>
      </c>
      <c r="J8" s="21">
        <v>43281</v>
      </c>
      <c r="K8" s="19">
        <f>(L8*C8)/12</f>
        <v>3333.3333333333335</v>
      </c>
      <c r="L8" s="19">
        <v>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8" t="s">
        <v>13</v>
      </c>
      <c r="B9" s="16">
        <v>7</v>
      </c>
      <c r="C9" s="17">
        <v>10000</v>
      </c>
      <c r="D9" s="18">
        <f>C9/Table1[[#Totals],[Approx sq. ft/Unit]]</f>
        <v>6.6666666666666666E-2</v>
      </c>
      <c r="E9" s="8">
        <v>1</v>
      </c>
      <c r="F9" s="19">
        <v>10</v>
      </c>
      <c r="G9" s="20">
        <f t="shared" si="0"/>
        <v>8333.3333333333339</v>
      </c>
      <c r="H9" s="19">
        <f>F9*C9</f>
        <v>100000</v>
      </c>
      <c r="I9" s="21">
        <v>41699</v>
      </c>
      <c r="J9" s="21">
        <v>44377</v>
      </c>
      <c r="K9" s="19">
        <f>(L9*C9)/12</f>
        <v>3333.3333333333335</v>
      </c>
      <c r="L9" s="19">
        <v>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22" t="s">
        <v>14</v>
      </c>
      <c r="B10" s="16">
        <v>8</v>
      </c>
      <c r="C10" s="17">
        <v>10000</v>
      </c>
      <c r="D10" s="18">
        <f>C10/Table1[[#Totals],[Approx sq. ft/Unit]]</f>
        <v>6.6666666666666666E-2</v>
      </c>
      <c r="E10" s="8">
        <v>1</v>
      </c>
      <c r="F10" s="19">
        <v>0</v>
      </c>
      <c r="G10" s="20">
        <f t="shared" si="0"/>
        <v>0</v>
      </c>
      <c r="H10" s="19">
        <f>F10*C10</f>
        <v>0</v>
      </c>
      <c r="I10" s="21"/>
      <c r="J10" s="21"/>
      <c r="K10" s="19">
        <f>(L10*C10)/12</f>
        <v>0</v>
      </c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8" t="s">
        <v>13</v>
      </c>
      <c r="B11" s="16">
        <v>9</v>
      </c>
      <c r="C11" s="17">
        <v>10000</v>
      </c>
      <c r="D11" s="18">
        <f>C11/Table1[[#Totals],[Approx sq. ft/Unit]]</f>
        <v>6.6666666666666666E-2</v>
      </c>
      <c r="E11" s="23">
        <v>1</v>
      </c>
      <c r="F11" s="19">
        <v>10</v>
      </c>
      <c r="G11" s="20">
        <f t="shared" si="0"/>
        <v>8333.3333333333339</v>
      </c>
      <c r="H11" s="19">
        <f>F11*C11</f>
        <v>100000</v>
      </c>
      <c r="I11" s="21">
        <v>42461</v>
      </c>
      <c r="J11" s="21">
        <v>42825</v>
      </c>
      <c r="K11" s="19">
        <f>(L11*C11)/12</f>
        <v>3333.3333333333335</v>
      </c>
      <c r="L11" s="19">
        <v>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22" t="s">
        <v>14</v>
      </c>
      <c r="B12" s="16">
        <v>10</v>
      </c>
      <c r="C12" s="17">
        <v>10000</v>
      </c>
      <c r="D12" s="18">
        <f>C12/Table1[[#Totals],[Approx sq. ft/Unit]]</f>
        <v>6.6666666666666666E-2</v>
      </c>
      <c r="E12" s="8">
        <v>1</v>
      </c>
      <c r="F12" s="19">
        <v>0</v>
      </c>
      <c r="G12" s="20">
        <f t="shared" si="0"/>
        <v>0</v>
      </c>
      <c r="H12" s="19">
        <f>F12*C12</f>
        <v>0</v>
      </c>
      <c r="I12" s="21"/>
      <c r="J12" s="21"/>
      <c r="K12" s="19">
        <f>(L12*C12)/12</f>
        <v>0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22" t="s">
        <v>14</v>
      </c>
      <c r="B13" s="16">
        <v>11</v>
      </c>
      <c r="C13" s="17">
        <v>10000</v>
      </c>
      <c r="D13" s="18">
        <f>C13/Table1[[#Totals],[Approx sq. ft/Unit]]</f>
        <v>6.6666666666666666E-2</v>
      </c>
      <c r="E13" s="8">
        <v>1</v>
      </c>
      <c r="F13" s="19">
        <v>0</v>
      </c>
      <c r="G13" s="24">
        <f t="shared" si="0"/>
        <v>0</v>
      </c>
      <c r="H13" s="19">
        <f>F13*C13</f>
        <v>0</v>
      </c>
      <c r="I13" s="21"/>
      <c r="J13" s="21"/>
      <c r="K13" s="19">
        <f>(L13*C13)/12</f>
        <v>0</v>
      </c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8" t="s">
        <v>13</v>
      </c>
      <c r="B14" s="16">
        <v>12</v>
      </c>
      <c r="C14" s="17">
        <v>10000</v>
      </c>
      <c r="D14" s="18">
        <f>C14/Table1[[#Totals],[Approx sq. ft/Unit]]</f>
        <v>6.6666666666666666E-2</v>
      </c>
      <c r="E14" s="8">
        <v>1</v>
      </c>
      <c r="F14" s="19">
        <v>10</v>
      </c>
      <c r="G14" s="20">
        <f t="shared" si="0"/>
        <v>8333.3333333333339</v>
      </c>
      <c r="H14" s="19">
        <f>F14*C14</f>
        <v>100000</v>
      </c>
      <c r="I14" s="21">
        <v>42614</v>
      </c>
      <c r="J14" s="21">
        <v>43708</v>
      </c>
      <c r="K14" s="19">
        <f>(L14*C14)/12</f>
        <v>3333.3333333333335</v>
      </c>
      <c r="L14" s="19">
        <v>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8" t="s">
        <v>13</v>
      </c>
      <c r="B15" s="16">
        <v>13</v>
      </c>
      <c r="C15" s="17">
        <v>10000</v>
      </c>
      <c r="D15" s="18">
        <f>C15/Table1[[#Totals],[Approx sq. ft/Unit]]</f>
        <v>6.6666666666666666E-2</v>
      </c>
      <c r="E15" s="8">
        <v>1</v>
      </c>
      <c r="F15" s="19">
        <v>10</v>
      </c>
      <c r="G15" s="20">
        <f t="shared" si="0"/>
        <v>8333.3333333333339</v>
      </c>
      <c r="H15" s="19">
        <f>F15*C15</f>
        <v>100000</v>
      </c>
      <c r="I15" s="21">
        <v>42217</v>
      </c>
      <c r="J15" s="21">
        <v>44043</v>
      </c>
      <c r="K15" s="19">
        <f>(L15*C15)/12</f>
        <v>3333.3333333333335</v>
      </c>
      <c r="L15" s="19">
        <v>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8" t="s">
        <v>13</v>
      </c>
      <c r="B16" s="16">
        <v>14</v>
      </c>
      <c r="C16" s="17">
        <v>10000</v>
      </c>
      <c r="D16" s="18">
        <f>C16/Table1[[#Totals],[Approx sq. ft/Unit]]</f>
        <v>6.6666666666666666E-2</v>
      </c>
      <c r="E16" s="8">
        <v>1</v>
      </c>
      <c r="F16" s="19">
        <v>10</v>
      </c>
      <c r="G16" s="20">
        <f t="shared" si="0"/>
        <v>8333.3333333333339</v>
      </c>
      <c r="H16" s="19">
        <f>F16*C16</f>
        <v>100000</v>
      </c>
      <c r="I16" s="21">
        <v>42566</v>
      </c>
      <c r="J16" s="21">
        <v>43677</v>
      </c>
      <c r="K16" s="19">
        <f>(L16*C16)/12</f>
        <v>3333.3333333333335</v>
      </c>
      <c r="L16" s="19">
        <v>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>
      <c r="A17" s="8" t="s">
        <v>13</v>
      </c>
      <c r="B17" s="16">
        <v>15</v>
      </c>
      <c r="C17" s="17">
        <v>10000</v>
      </c>
      <c r="D17" s="18">
        <f>C17/Table1[[#Totals],[Approx sq. ft/Unit]]</f>
        <v>6.6666666666666666E-2</v>
      </c>
      <c r="E17" s="8">
        <v>1</v>
      </c>
      <c r="F17" s="19">
        <v>10</v>
      </c>
      <c r="G17" s="20">
        <f t="shared" si="0"/>
        <v>8333.3333333333339</v>
      </c>
      <c r="H17" s="19">
        <f>F17*C17</f>
        <v>100000</v>
      </c>
      <c r="I17" s="21">
        <v>42566</v>
      </c>
      <c r="J17" s="21">
        <v>43677</v>
      </c>
      <c r="K17" s="19">
        <f>(L17*C17)/12</f>
        <v>3333.3333333333335</v>
      </c>
      <c r="L17" s="19">
        <v>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>
      <c r="A18" s="25" t="s">
        <v>15</v>
      </c>
      <c r="B18" s="16"/>
      <c r="C18" s="17">
        <f>SUBTOTAL(109,Table1[Approx sq. ft/Unit])</f>
        <v>150000</v>
      </c>
      <c r="D18" s="18">
        <f>SUBTOTAL(109,Table1[sq ft %])</f>
        <v>0.99999999999999989</v>
      </c>
      <c r="E18" s="25">
        <f>SUBTOTAL(109,Table1[Number of Units])</f>
        <v>15</v>
      </c>
      <c r="F18" s="25"/>
      <c r="G18" s="20">
        <f>SUBTOTAL(109,Table1[Monthly Rent/Unit])</f>
        <v>83333.333333333328</v>
      </c>
      <c r="H18" s="26">
        <f>SUBTOTAL(109,Table1[Annual Rent/Unit])</f>
        <v>1000000</v>
      </c>
      <c r="I18" s="27"/>
      <c r="J18" s="27"/>
      <c r="K18" s="26">
        <f>SUBTOTAL(109,Table1[Monthly CAM*])</f>
        <v>33333.333333333328</v>
      </c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>
      <c r="A19" s="1" t="s">
        <v>16</v>
      </c>
      <c r="B19" s="1"/>
      <c r="C19" s="6">
        <v>0</v>
      </c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>
      <c r="A20" s="1" t="s">
        <v>17</v>
      </c>
      <c r="B20" s="1"/>
      <c r="C20" s="6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8"/>
      <c r="B21" s="8"/>
      <c r="C21" s="6"/>
      <c r="D21" s="9"/>
      <c r="E21" s="1"/>
      <c r="F21" s="1"/>
      <c r="G21" s="10"/>
      <c r="H21" s="10"/>
      <c r="I21" s="1"/>
      <c r="J21" s="1"/>
      <c r="K21" s="1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6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2"/>
      <c r="B26" s="1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2"/>
      <c r="B27" s="1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2"/>
      <c r="B28" s="1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2"/>
      <c r="B29" s="1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5"/>
      <c r="D31" s="1"/>
      <c r="E31" s="1"/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5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5"/>
      <c r="D33" s="1"/>
      <c r="E33" s="1"/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5"/>
      <c r="D34" s="1"/>
      <c r="E34" s="1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5"/>
      <c r="D35" s="1"/>
      <c r="E35" s="1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5"/>
      <c r="D36" s="1"/>
      <c r="E36" s="1"/>
      <c r="F36" s="1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5"/>
      <c r="D37" s="1"/>
      <c r="E37" s="1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5"/>
      <c r="D38" s="1"/>
      <c r="E38" s="1"/>
      <c r="F38" s="1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5"/>
      <c r="D39" s="1"/>
      <c r="E39" s="1"/>
      <c r="F39" s="1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5"/>
      <c r="D40" s="1"/>
      <c r="E40" s="1"/>
      <c r="F40" s="1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5"/>
      <c r="D41" s="1"/>
      <c r="E41" s="1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5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5"/>
      <c r="D43" s="1"/>
      <c r="E43" s="1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>
      <c r="A997" s="1"/>
      <c r="B997" s="1"/>
      <c r="C997" s="5"/>
      <c r="D997" s="1"/>
      <c r="E997" s="1"/>
      <c r="F997" s="1"/>
      <c r="G997" s="1"/>
      <c r="H997" s="1"/>
      <c r="I997" s="1"/>
      <c r="J997" s="1"/>
      <c r="K997" s="1"/>
      <c r="L997" s="1"/>
    </row>
  </sheetData>
  <pageMargins left="0.7" right="0.7" top="0.75" bottom="0.75" header="0" footer="0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02E4FBA878641AC86EC6212CCC6C5" ma:contentTypeVersion="4" ma:contentTypeDescription="Create a new document." ma:contentTypeScope="" ma:versionID="15eed0f022b4e1e5125dc592037970ee">
  <xsd:schema xmlns:xsd="http://www.w3.org/2001/XMLSchema" xmlns:xs="http://www.w3.org/2001/XMLSchema" xmlns:p="http://schemas.microsoft.com/office/2006/metadata/properties" xmlns:ns2="99dd17f8-2371-4924-967e-5f59e39471f1" targetNamespace="http://schemas.microsoft.com/office/2006/metadata/properties" ma:root="true" ma:fieldsID="5619386353f091a3bee1cfe8ed10510c" ns2:_="">
    <xsd:import namespace="99dd17f8-2371-4924-967e-5f59e39471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d17f8-2371-4924-967e-5f59e3947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2211F-40B3-4FB0-943F-3533D3230BD3}"/>
</file>

<file path=customXml/itemProps2.xml><?xml version="1.0" encoding="utf-8"?>
<ds:datastoreItem xmlns:ds="http://schemas.openxmlformats.org/officeDocument/2006/customXml" ds:itemID="{B928B977-0E0D-41D8-9F0F-793658181C46}"/>
</file>

<file path=customXml/itemProps3.xml><?xml version="1.0" encoding="utf-8"?>
<ds:datastoreItem xmlns:ds="http://schemas.openxmlformats.org/officeDocument/2006/customXml" ds:itemID="{46F55ADE-5A68-4F80-BED0-5F7BF9917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Stergiadis</dc:creator>
  <cp:keywords/>
  <dc:description/>
  <cp:lastModifiedBy>Vanessa Vibert</cp:lastModifiedBy>
  <cp:revision/>
  <dcterms:created xsi:type="dcterms:W3CDTF">2020-05-30T11:35:47Z</dcterms:created>
  <dcterms:modified xsi:type="dcterms:W3CDTF">2020-06-03T14:36:58Z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0x0101004CB02E4FBA878641AC86EC6212CCC6C5</vt:lpwstr>
  </property>
</Properties>
</file>